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930" yWindow="0" windowWidth="19560" windowHeight="9630" activeTab="4"/>
  </bookViews>
  <sheets>
    <sheet name="Q22" sheetId="7" r:id="rId1"/>
    <sheet name="Q6" sheetId="8" r:id="rId2"/>
    <sheet name="Q10" sheetId="9" r:id="rId3"/>
    <sheet name="Q50" sheetId="10" r:id="rId4"/>
    <sheet name="Q2" sheetId="11" r:id="rId5"/>
  </sheets>
  <definedNames>
    <definedName name="solver_adj" localSheetId="2" hidden="1">'Q10'!$C$10:$E$10</definedName>
    <definedName name="solver_adj" localSheetId="4" hidden="1">'Q2'!$C$23:$E$23,'Q2'!$C$25:$E$25,'Q2'!$C$27:$E$27</definedName>
    <definedName name="solver_adj" localSheetId="0" hidden="1">'Q22'!$C$59:$D$59</definedName>
    <definedName name="solver_adj" localSheetId="1" hidden="1">'Q6'!$C$8:$D$8</definedName>
    <definedName name="solver_cvg" localSheetId="2" hidden="1">0.0001</definedName>
    <definedName name="solver_cvg" localSheetId="4" hidden="1">0.0001</definedName>
    <definedName name="solver_cvg" localSheetId="0" hidden="1">0.0001</definedName>
    <definedName name="solver_cvg" localSheetId="1" hidden="1">0.0001</definedName>
    <definedName name="solver_drv" localSheetId="2" hidden="1">2</definedName>
    <definedName name="solver_drv" localSheetId="4" hidden="1">1</definedName>
    <definedName name="solver_drv" localSheetId="0" hidden="1">1</definedName>
    <definedName name="solver_drv" localSheetId="1" hidden="1">2</definedName>
    <definedName name="solver_eng" localSheetId="2" hidden="1">1</definedName>
    <definedName name="solver_eng" localSheetId="4" hidden="1">1</definedName>
    <definedName name="solver_eng" localSheetId="0" hidden="1">1</definedName>
    <definedName name="solver_eng" localSheetId="1" hidden="1">1</definedName>
    <definedName name="solver_est" localSheetId="2" hidden="1">1</definedName>
    <definedName name="solver_est" localSheetId="4" hidden="1">1</definedName>
    <definedName name="solver_est" localSheetId="0" hidden="1">1</definedName>
    <definedName name="solver_est" localSheetId="1" hidden="1">1</definedName>
    <definedName name="solver_itr" localSheetId="2" hidden="1">2147483647</definedName>
    <definedName name="solver_itr" localSheetId="4" hidden="1">2147483647</definedName>
    <definedName name="solver_itr" localSheetId="0" hidden="1">2147483647</definedName>
    <definedName name="solver_itr" localSheetId="1" hidden="1">2147483647</definedName>
    <definedName name="solver_lhs1" localSheetId="2" hidden="1">'Q10'!$C$17</definedName>
    <definedName name="solver_lhs1" localSheetId="4" hidden="1">'Q2'!$C$33</definedName>
    <definedName name="solver_lhs1" localSheetId="0" hidden="1">'Q22'!$C$59</definedName>
    <definedName name="solver_lhs1" localSheetId="1" hidden="1">'Q6'!$C$13</definedName>
    <definedName name="solver_lhs2" localSheetId="2" hidden="1">'Q10'!$C$18</definedName>
    <definedName name="solver_lhs2" localSheetId="4" hidden="1">'Q2'!$C$34</definedName>
    <definedName name="solver_lhs2" localSheetId="0" hidden="1">'Q22'!$C$64</definedName>
    <definedName name="solver_lhs2" localSheetId="1" hidden="1">'Q6'!$C$14</definedName>
    <definedName name="solver_lhs3" localSheetId="2" hidden="1">'Q10'!$C$19</definedName>
    <definedName name="solver_lhs3" localSheetId="4" hidden="1">'Q2'!$C$35</definedName>
    <definedName name="solver_lhs3" localSheetId="0" hidden="1">'Q22'!$C$65</definedName>
    <definedName name="solver_lhs3" localSheetId="1" hidden="1">'Q6'!$C$15</definedName>
    <definedName name="solver_lhs4" localSheetId="2" hidden="1">'Q10'!$C$20</definedName>
    <definedName name="solver_lhs4" localSheetId="4" hidden="1">'Q2'!$C$36</definedName>
    <definedName name="solver_lhs4" localSheetId="0" hidden="1">'Q22'!$C$66</definedName>
    <definedName name="solver_lhs4" localSheetId="1" hidden="1">'Q6'!$C$18</definedName>
    <definedName name="solver_lhs5" localSheetId="2" hidden="1">'Q10'!$C$21</definedName>
    <definedName name="solver_lhs5" localSheetId="4" hidden="1">'Q2'!$C$37</definedName>
    <definedName name="solver_lhs5" localSheetId="0" hidden="1">'Q22'!$D$59</definedName>
    <definedName name="solver_lhs5" localSheetId="1" hidden="1">'Q6'!$C$19</definedName>
    <definedName name="solver_lhs6" localSheetId="2" hidden="1">'Q10'!$C$22</definedName>
    <definedName name="solver_lhs6" localSheetId="4" hidden="1">'Q2'!$C$38</definedName>
    <definedName name="solver_lhs6" localSheetId="1" hidden="1">'Q6'!$C$20</definedName>
    <definedName name="solver_lhs7" localSheetId="2" hidden="1">'Q10'!$C$23</definedName>
    <definedName name="solver_mip" localSheetId="2" hidden="1">2147483647</definedName>
    <definedName name="solver_mip" localSheetId="4" hidden="1">2147483647</definedName>
    <definedName name="solver_mip" localSheetId="0" hidden="1">2147483647</definedName>
    <definedName name="solver_mip" localSheetId="1" hidden="1">2147483647</definedName>
    <definedName name="solver_mni" localSheetId="2" hidden="1">30</definedName>
    <definedName name="solver_mni" localSheetId="4" hidden="1">30</definedName>
    <definedName name="solver_mni" localSheetId="0" hidden="1">30</definedName>
    <definedName name="solver_mni" localSheetId="1" hidden="1">30</definedName>
    <definedName name="solver_mrt" localSheetId="2" hidden="1">0.075</definedName>
    <definedName name="solver_mrt" localSheetId="4" hidden="1">0.075</definedName>
    <definedName name="solver_mrt" localSheetId="0" hidden="1">0.075</definedName>
    <definedName name="solver_mrt" localSheetId="1" hidden="1">0.075</definedName>
    <definedName name="solver_msl" localSheetId="2" hidden="1">2</definedName>
    <definedName name="solver_msl" localSheetId="4" hidden="1">2</definedName>
    <definedName name="solver_msl" localSheetId="0" hidden="1">2</definedName>
    <definedName name="solver_msl" localSheetId="1" hidden="1">2</definedName>
    <definedName name="solver_neg" localSheetId="2" hidden="1">1</definedName>
    <definedName name="solver_neg" localSheetId="4" hidden="1">1</definedName>
    <definedName name="solver_neg" localSheetId="0" hidden="1">1</definedName>
    <definedName name="solver_neg" localSheetId="1" hidden="1">1</definedName>
    <definedName name="solver_nod" localSheetId="2" hidden="1">2147483647</definedName>
    <definedName name="solver_nod" localSheetId="4" hidden="1">2147483647</definedName>
    <definedName name="solver_nod" localSheetId="0" hidden="1">2147483647</definedName>
    <definedName name="solver_nod" localSheetId="1" hidden="1">2147483647</definedName>
    <definedName name="solver_num" localSheetId="2" hidden="1">7</definedName>
    <definedName name="solver_num" localSheetId="4" hidden="1">6</definedName>
    <definedName name="solver_num" localSheetId="0" hidden="1">5</definedName>
    <definedName name="solver_num" localSheetId="1" hidden="1">6</definedName>
    <definedName name="solver_nwt" localSheetId="2" hidden="1">1</definedName>
    <definedName name="solver_nwt" localSheetId="4" hidden="1">1</definedName>
    <definedName name="solver_nwt" localSheetId="0" hidden="1">1</definedName>
    <definedName name="solver_nwt" localSheetId="1" hidden="1">1</definedName>
    <definedName name="solver_opt" localSheetId="2" hidden="1">'Q10'!$F$13</definedName>
    <definedName name="solver_opt" localSheetId="4" hidden="1">'Q2'!$F$29</definedName>
    <definedName name="solver_opt" localSheetId="0" hidden="1">'Q22'!$E$61</definedName>
    <definedName name="solver_opt" localSheetId="1" hidden="1">'Q6'!$E$10</definedName>
    <definedName name="solver_pre" localSheetId="2" hidden="1">0.000001</definedName>
    <definedName name="solver_pre" localSheetId="4" hidden="1">0.000001</definedName>
    <definedName name="solver_pre" localSheetId="0" hidden="1">0.000001</definedName>
    <definedName name="solver_pre" localSheetId="1" hidden="1">0.000001</definedName>
    <definedName name="solver_rbv" localSheetId="2" hidden="1">2</definedName>
    <definedName name="solver_rbv" localSheetId="4" hidden="1">1</definedName>
    <definedName name="solver_rbv" localSheetId="0" hidden="1">1</definedName>
    <definedName name="solver_rbv" localSheetId="1" hidden="1">2</definedName>
    <definedName name="solver_rel1" localSheetId="2" hidden="1">3</definedName>
    <definedName name="solver_rel1" localSheetId="4" hidden="1">1</definedName>
    <definedName name="solver_rel1" localSheetId="0" hidden="1">3</definedName>
    <definedName name="solver_rel1" localSheetId="1" hidden="1">1</definedName>
    <definedName name="solver_rel2" localSheetId="2" hidden="1">3</definedName>
    <definedName name="solver_rel2" localSheetId="4" hidden="1">1</definedName>
    <definedName name="solver_rel2" localSheetId="0" hidden="1">3</definedName>
    <definedName name="solver_rel2" localSheetId="1" hidden="1">1</definedName>
    <definedName name="solver_rel3" localSheetId="2" hidden="1">3</definedName>
    <definedName name="solver_rel3" localSheetId="4" hidden="1">1</definedName>
    <definedName name="solver_rel3" localSheetId="0" hidden="1">1</definedName>
    <definedName name="solver_rel3" localSheetId="1" hidden="1">2</definedName>
    <definedName name="solver_rel4" localSheetId="2" hidden="1">1</definedName>
    <definedName name="solver_rel4" localSheetId="4" hidden="1">2</definedName>
    <definedName name="solver_rel4" localSheetId="0" hidden="1">1</definedName>
    <definedName name="solver_rel4" localSheetId="1" hidden="1">3</definedName>
    <definedName name="solver_rel5" localSheetId="2" hidden="1">1</definedName>
    <definedName name="solver_rel5" localSheetId="4" hidden="1">2</definedName>
    <definedName name="solver_rel5" localSheetId="0" hidden="1">3</definedName>
    <definedName name="solver_rel5" localSheetId="1" hidden="1">3</definedName>
    <definedName name="solver_rel6" localSheetId="2" hidden="1">1</definedName>
    <definedName name="solver_rel6" localSheetId="4" hidden="1">2</definedName>
    <definedName name="solver_rel6" localSheetId="1" hidden="1">3</definedName>
    <definedName name="solver_rel7" localSheetId="2" hidden="1">3</definedName>
    <definedName name="solver_rhs1" localSheetId="2" hidden="1">'Q10'!$E$17</definedName>
    <definedName name="solver_rhs1" localSheetId="4" hidden="1">'Q2'!$E$33</definedName>
    <definedName name="solver_rhs1" localSheetId="0" hidden="1">'Q22'!$D$69</definedName>
    <definedName name="solver_rhs1" localSheetId="1" hidden="1">'Q6'!$E$13</definedName>
    <definedName name="solver_rhs2" localSheetId="2" hidden="1">'Q10'!$E$18</definedName>
    <definedName name="solver_rhs2" localSheetId="4" hidden="1">'Q2'!$E$34</definedName>
    <definedName name="solver_rhs2" localSheetId="0" hidden="1">'Q22'!$E$64</definedName>
    <definedName name="solver_rhs2" localSheetId="1" hidden="1">'Q6'!$E$14</definedName>
    <definedName name="solver_rhs3" localSheetId="2" hidden="1">'Q10'!$E$19</definedName>
    <definedName name="solver_rhs3" localSheetId="4" hidden="1">'Q2'!$E$35</definedName>
    <definedName name="solver_rhs3" localSheetId="0" hidden="1">'Q22'!$E$65</definedName>
    <definedName name="solver_rhs3" localSheetId="1" hidden="1">'Q6'!$E$15</definedName>
    <definedName name="solver_rhs4" localSheetId="2" hidden="1">'Q10'!$E$20</definedName>
    <definedName name="solver_rhs4" localSheetId="4" hidden="1">'Q2'!$E$36</definedName>
    <definedName name="solver_rhs4" localSheetId="0" hidden="1">'Q22'!$E$66</definedName>
    <definedName name="solver_rhs4" localSheetId="1" hidden="1">'Q6'!$E$18</definedName>
    <definedName name="solver_rhs5" localSheetId="2" hidden="1">'Q10'!$E$21</definedName>
    <definedName name="solver_rhs5" localSheetId="4" hidden="1">'Q2'!$E$37</definedName>
    <definedName name="solver_rhs5" localSheetId="0" hidden="1">'Q22'!$D$70</definedName>
    <definedName name="solver_rhs5" localSheetId="1" hidden="1">'Q6'!$E$19</definedName>
    <definedName name="solver_rhs6" localSheetId="2" hidden="1">'Q10'!$E$22</definedName>
    <definedName name="solver_rhs6" localSheetId="4" hidden="1">'Q2'!$E$38</definedName>
    <definedName name="solver_rhs6" localSheetId="1" hidden="1">'Q6'!$E$20</definedName>
    <definedName name="solver_rhs7" localSheetId="2" hidden="1">'Q10'!$E$23</definedName>
    <definedName name="solver_rlx" localSheetId="2" hidden="1">2</definedName>
    <definedName name="solver_rlx" localSheetId="4" hidden="1">2</definedName>
    <definedName name="solver_rlx" localSheetId="0" hidden="1">2</definedName>
    <definedName name="solver_rlx" localSheetId="1" hidden="1">2</definedName>
    <definedName name="solver_rsd" localSheetId="2" hidden="1">0</definedName>
    <definedName name="solver_rsd" localSheetId="4" hidden="1">0</definedName>
    <definedName name="solver_rsd" localSheetId="0" hidden="1">0</definedName>
    <definedName name="solver_rsd" localSheetId="1" hidden="1">0</definedName>
    <definedName name="solver_scl" localSheetId="2" hidden="1">2</definedName>
    <definedName name="solver_scl" localSheetId="4" hidden="1">1</definedName>
    <definedName name="solver_scl" localSheetId="0" hidden="1">1</definedName>
    <definedName name="solver_scl" localSheetId="1" hidden="1">2</definedName>
    <definedName name="solver_sho" localSheetId="2" hidden="1">2</definedName>
    <definedName name="solver_sho" localSheetId="4" hidden="1">2</definedName>
    <definedName name="solver_sho" localSheetId="0" hidden="1">2</definedName>
    <definedName name="solver_sho" localSheetId="1" hidden="1">2</definedName>
    <definedName name="solver_ssz" localSheetId="2" hidden="1">100</definedName>
    <definedName name="solver_ssz" localSheetId="4" hidden="1">100</definedName>
    <definedName name="solver_ssz" localSheetId="0" hidden="1">100</definedName>
    <definedName name="solver_ssz" localSheetId="1" hidden="1">100</definedName>
    <definedName name="solver_tim" localSheetId="2" hidden="1">2147483647</definedName>
    <definedName name="solver_tim" localSheetId="4" hidden="1">2147483647</definedName>
    <definedName name="solver_tim" localSheetId="0" hidden="1">2147483647</definedName>
    <definedName name="solver_tim" localSheetId="1" hidden="1">2147483647</definedName>
    <definedName name="solver_tol" localSheetId="2" hidden="1">0.01</definedName>
    <definedName name="solver_tol" localSheetId="4" hidden="1">0.01</definedName>
    <definedName name="solver_tol" localSheetId="0" hidden="1">0.01</definedName>
    <definedName name="solver_tol" localSheetId="1" hidden="1">0.01</definedName>
    <definedName name="solver_typ" localSheetId="2" hidden="1">2</definedName>
    <definedName name="solver_typ" localSheetId="4" hidden="1">2</definedName>
    <definedName name="solver_typ" localSheetId="0" hidden="1">2</definedName>
    <definedName name="solver_typ" localSheetId="1" hidden="1">1</definedName>
    <definedName name="solver_val" localSheetId="2" hidden="1">0</definedName>
    <definedName name="solver_val" localSheetId="4" hidden="1">0</definedName>
    <definedName name="solver_val" localSheetId="0" hidden="1">0</definedName>
    <definedName name="solver_val" localSheetId="1" hidden="1">0</definedName>
    <definedName name="solver_ver" localSheetId="2" hidden="1">3</definedName>
    <definedName name="solver_ver" localSheetId="4" hidden="1">3</definedName>
    <definedName name="solver_ver" localSheetId="0" hidden="1">3</definedName>
    <definedName name="solver_ver" localSheetId="1" hidden="1">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1" l="1"/>
  <c r="D29" i="11"/>
  <c r="E29" i="11"/>
  <c r="F29" i="11"/>
  <c r="C38" i="11"/>
  <c r="C37" i="11"/>
  <c r="C36" i="11"/>
  <c r="C35" i="11"/>
  <c r="C34" i="11"/>
  <c r="C33" i="11"/>
  <c r="F27" i="11"/>
  <c r="F25" i="11"/>
  <c r="F23" i="11"/>
  <c r="F17" i="11"/>
  <c r="F16" i="11"/>
  <c r="F15" i="11"/>
  <c r="F5" i="11"/>
  <c r="F6" i="11"/>
  <c r="F4" i="11"/>
  <c r="C10" i="10"/>
  <c r="G8" i="10"/>
  <c r="G5" i="10"/>
  <c r="G6" i="10"/>
  <c r="G7" i="10"/>
  <c r="G4" i="10"/>
  <c r="D8" i="10"/>
  <c r="E8" i="10"/>
  <c r="F8" i="10"/>
  <c r="C8" i="10"/>
  <c r="C14" i="9"/>
  <c r="D14" i="9"/>
  <c r="E14" i="9"/>
  <c r="F14" i="9"/>
  <c r="C23" i="9"/>
  <c r="C22" i="9"/>
  <c r="C21" i="9"/>
  <c r="C20" i="9"/>
  <c r="C19" i="9"/>
  <c r="C18" i="9"/>
  <c r="C17" i="9"/>
  <c r="C13" i="9"/>
  <c r="D13" i="9"/>
  <c r="E13" i="9"/>
  <c r="F13" i="9"/>
  <c r="F10" i="9"/>
  <c r="E8" i="8"/>
  <c r="C20" i="8"/>
  <c r="C19" i="8"/>
  <c r="C18" i="8"/>
  <c r="C15" i="8"/>
  <c r="C14" i="8"/>
  <c r="C13" i="8"/>
  <c r="D10" i="8"/>
  <c r="E10" i="8"/>
  <c r="C10" i="8"/>
  <c r="C66" i="7"/>
  <c r="C65" i="7"/>
  <c r="C64" i="7"/>
  <c r="C61" i="7"/>
  <c r="D61" i="7"/>
  <c r="E61" i="7"/>
  <c r="E59" i="7"/>
  <c r="E8" i="7"/>
  <c r="C10" i="7"/>
  <c r="D10" i="7"/>
  <c r="E10" i="7"/>
  <c r="H23" i="7"/>
  <c r="I22" i="7"/>
  <c r="B23" i="7"/>
  <c r="C22" i="7"/>
</calcChain>
</file>

<file path=xl/sharedStrings.xml><?xml version="1.0" encoding="utf-8"?>
<sst xmlns="http://schemas.openxmlformats.org/spreadsheetml/2006/main" count="173" uniqueCount="83">
  <si>
    <t xml:space="preserve">Objective function is </t>
  </si>
  <si>
    <t>Non Negativity</t>
  </si>
  <si>
    <t>Total</t>
  </si>
  <si>
    <t>≥</t>
  </si>
  <si>
    <t>≤</t>
  </si>
  <si>
    <t>Min</t>
  </si>
  <si>
    <t>Permanent Operator</t>
  </si>
  <si>
    <t>Temporary Operator</t>
  </si>
  <si>
    <t>X</t>
  </si>
  <si>
    <t>Y</t>
  </si>
  <si>
    <t>Claims</t>
  </si>
  <si>
    <t>Computers: X + Y ≤ 40</t>
  </si>
  <si>
    <t>Pay Per Day</t>
  </si>
  <si>
    <t>Total Costs</t>
  </si>
  <si>
    <t>Number of Operators</t>
  </si>
  <si>
    <t>Claims with Errors: 0.5X + 1.4Y ≤ 25</t>
  </si>
  <si>
    <t>64X + 42Y</t>
  </si>
  <si>
    <t>0.5X + 1.4Y ≤ 25</t>
  </si>
  <si>
    <t>Non Negativity:</t>
  </si>
  <si>
    <t>Constraints:</t>
  </si>
  <si>
    <t>Decision Variables:</t>
  </si>
  <si>
    <t>LP Model:</t>
  </si>
  <si>
    <t>Computers</t>
  </si>
  <si>
    <t>Claims with Errors</t>
  </si>
  <si>
    <t>X + Y ≤ 40</t>
  </si>
  <si>
    <t>Claims: 16X+12Y ≤ 450</t>
  </si>
  <si>
    <t>LP Model using Solver</t>
  </si>
  <si>
    <t>16X+12Y ≥ 450</t>
  </si>
  <si>
    <t>The South</t>
  </si>
  <si>
    <t>The East</t>
  </si>
  <si>
    <t>The Midwest</t>
  </si>
  <si>
    <t>Profit per Month</t>
  </si>
  <si>
    <t>Z</t>
  </si>
  <si>
    <t>Number of Sales People</t>
  </si>
  <si>
    <t>X,Y ≥ 0</t>
  </si>
  <si>
    <t>Max</t>
  </si>
  <si>
    <t>600X + 540Y + 375Z</t>
  </si>
  <si>
    <t>Southern Region: X ≤ 5</t>
  </si>
  <si>
    <t>Expenses: 80X + 70Y + 50Z ≤ 750</t>
  </si>
  <si>
    <t>=</t>
  </si>
  <si>
    <t>Non Negativity: X, Y, Z ≥ 0</t>
  </si>
  <si>
    <t>Sales People: X + Y + Z = 12</t>
  </si>
  <si>
    <t>Boat</t>
  </si>
  <si>
    <t>Variable Cost</t>
  </si>
  <si>
    <t>Selling Price</t>
  </si>
  <si>
    <t>Bass</t>
  </si>
  <si>
    <t>Ski</t>
  </si>
  <si>
    <t>Speed</t>
  </si>
  <si>
    <t>Fixed Costs</t>
  </si>
  <si>
    <t>Production: X ≤ 120</t>
  </si>
  <si>
    <t>Production: Y ≤ 120</t>
  </si>
  <si>
    <t>Production: Z ≤ 120</t>
  </si>
  <si>
    <t>Production: X ≥ 70</t>
  </si>
  <si>
    <t>Production: Y ≥ 50</t>
  </si>
  <si>
    <t>Production: Z ≥ 50</t>
  </si>
  <si>
    <t>Units</t>
  </si>
  <si>
    <t>Total Variable Cost</t>
  </si>
  <si>
    <t>Total Profit</t>
  </si>
  <si>
    <t>Total Profit ≥ 2,800,000</t>
  </si>
  <si>
    <t>Non Negativity: X,Y,Z ≥ 0</t>
  </si>
  <si>
    <t>12,500X + 8,500Y + 13,700Z</t>
  </si>
  <si>
    <t>Operator</t>
  </si>
  <si>
    <t>A</t>
  </si>
  <si>
    <t>B</t>
  </si>
  <si>
    <t>C</t>
  </si>
  <si>
    <t>D</t>
  </si>
  <si>
    <t>Machine (min.)</t>
  </si>
  <si>
    <t>Total Minimum Time (min)</t>
  </si>
  <si>
    <t>From</t>
  </si>
  <si>
    <t>Supply</t>
  </si>
  <si>
    <t>To (Cost)</t>
  </si>
  <si>
    <t>Demand</t>
  </si>
  <si>
    <t>6X + 9Y + 100Z + 12X1 + 3Y1 + 5Z1 + 4X2 + 8Y2 + 11Z2</t>
  </si>
  <si>
    <t>Non Negativity: X,Y,Z, X1, X2, Y1,Y2, Z1, Z2 ≥ 0</t>
  </si>
  <si>
    <t>X + X1 + X2 ≤ 80</t>
  </si>
  <si>
    <t>Y + Y1 + Y2 ≤ 110</t>
  </si>
  <si>
    <t>Z + Z1 + Z2 ≤ 60</t>
  </si>
  <si>
    <t>Units (X,Y,Z)</t>
  </si>
  <si>
    <t>Units(X1, Y1, Z1)</t>
  </si>
  <si>
    <t>Units (X2, Y2, Z2)</t>
  </si>
  <si>
    <t>X + Y + Z = 130</t>
  </si>
  <si>
    <t>X1 + Y1 + Z1 = 70</t>
  </si>
  <si>
    <t>X2 + Y2 + Z2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</si>
</sst>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/>
    <xf numFmtId="44" fontId="0" fillId="0" borderId="1" xfId="1" applyFont="1" applyBorder="1"/>
    <xf numFmtId="44" fontId="0" fillId="0" borderId="1" xfId="0" applyNumberFormat="1" applyBorder="1"/>
    <xf numFmtId="0" fontId="2" fillId="0" borderId="1" xfId="0" applyFont="1" applyBorder="1" applyAlignment="1"/>
    <xf numFmtId="0" fontId="0" fillId="0" borderId="1" xfId="0" applyFill="1" applyBorder="1"/>
    <xf numFmtId="0" fontId="2" fillId="0" borderId="0" xfId="0" applyFont="1" applyAlignment="1">
      <alignment wrapText="1"/>
    </xf>
    <xf numFmtId="1" fontId="0" fillId="0" borderId="1" xfId="0" applyNumberFormat="1" applyBorder="1" applyAlignment="1"/>
    <xf numFmtId="0" fontId="0" fillId="0" borderId="1" xfId="0" applyFont="1" applyBorder="1"/>
    <xf numFmtId="0" fontId="0" fillId="0" borderId="1" xfId="0" applyFont="1" applyFill="1" applyBorder="1" applyAlignment="1">
      <alignment horizontal="center"/>
    </xf>
    <xf numFmtId="164" fontId="0" fillId="0" borderId="1" xfId="2" applyNumberFormat="1" applyFont="1" applyFill="1" applyBorder="1"/>
    <xf numFmtId="1" fontId="0" fillId="0" borderId="1" xfId="0" applyNumberFormat="1" applyBorder="1"/>
    <xf numFmtId="44" fontId="0" fillId="0" borderId="1" xfId="1" applyFont="1" applyFill="1" applyBorder="1"/>
    <xf numFmtId="0" fontId="2" fillId="0" borderId="1" xfId="0" applyFont="1" applyBorder="1"/>
    <xf numFmtId="1" fontId="0" fillId="0" borderId="1" xfId="1" applyNumberFormat="1" applyFont="1" applyBorder="1"/>
    <xf numFmtId="0" fontId="2" fillId="0" borderId="0" xfId="0" applyFont="1" applyBorder="1"/>
    <xf numFmtId="44" fontId="0" fillId="0" borderId="0" xfId="1" applyFont="1" applyBorder="1"/>
    <xf numFmtId="0" fontId="2" fillId="0" borderId="0" xfId="0" applyFont="1" applyFill="1" applyBorder="1"/>
    <xf numFmtId="0" fontId="0" fillId="0" borderId="5" xfId="0" applyFont="1" applyBorder="1"/>
    <xf numFmtId="1" fontId="2" fillId="0" borderId="1" xfId="0" applyNumberFormat="1" applyFont="1" applyBorder="1"/>
    <xf numFmtId="44" fontId="0" fillId="0" borderId="0" xfId="0" applyNumberFormat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LP Graphical</a:t>
            </a:r>
            <a:r>
              <a:rPr lang="en-US" baseline="0"/>
              <a:t> Analysis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'Q22'!$B$19</c:f>
              <c:strCache>
                <c:ptCount val="1"/>
                <c:pt idx="0">
                  <c:v>Claims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'Q22'!$B$22:$B$23</c:f>
              <c:numCache>
                <c:formatCode>0.00</c:formatCode>
                <c:ptCount val="2"/>
                <c:pt idx="0">
                  <c:v>0</c:v>
                </c:pt>
                <c:pt idx="1">
                  <c:v>28.125</c:v>
                </c:pt>
              </c:numCache>
            </c:numRef>
          </c:xVal>
          <c:yVal>
            <c:numRef>
              <c:f>'Q22'!$C$22:$C$23</c:f>
              <c:numCache>
                <c:formatCode>0.00</c:formatCode>
                <c:ptCount val="2"/>
                <c:pt idx="0">
                  <c:v>37.5</c:v>
                </c:pt>
                <c:pt idx="1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85E7-45BB-96C6-77BF408EDD29}"/>
            </c:ext>
          </c:extLst>
        </c:ser>
        <c:ser>
          <c:idx val="1"/>
          <c:order val="1"/>
          <c:tx>
            <c:strRef>
              <c:f>'Q22'!$E$19</c:f>
              <c:strCache>
                <c:ptCount val="1"/>
                <c:pt idx="0">
                  <c:v>Computers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'Q22'!$E$22:$E$23</c:f>
              <c:numCache>
                <c:formatCode>0.00</c:formatCode>
                <c:ptCount val="2"/>
                <c:pt idx="0">
                  <c:v>0</c:v>
                </c:pt>
                <c:pt idx="1">
                  <c:v>40</c:v>
                </c:pt>
              </c:numCache>
            </c:numRef>
          </c:xVal>
          <c:yVal>
            <c:numRef>
              <c:f>'Q22'!$F$22:$F$23</c:f>
              <c:numCache>
                <c:formatCode>0.00</c:formatCode>
                <c:ptCount val="2"/>
                <c:pt idx="0">
                  <c:v>40</c:v>
                </c:pt>
                <c:pt idx="1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85E7-45BB-96C6-77BF408EDD29}"/>
            </c:ext>
          </c:extLst>
        </c:ser>
        <c:ser>
          <c:idx val="2"/>
          <c:order val="2"/>
          <c:tx>
            <c:strRef>
              <c:f>'Q22'!$H$19</c:f>
              <c:strCache>
                <c:ptCount val="1"/>
                <c:pt idx="0">
                  <c:v>Claims with Errors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'Q22'!$H$22:$H$23</c:f>
              <c:numCache>
                <c:formatCode>0.00</c:formatCode>
                <c:ptCount val="2"/>
                <c:pt idx="0">
                  <c:v>0</c:v>
                </c:pt>
                <c:pt idx="1">
                  <c:v>50</c:v>
                </c:pt>
              </c:numCache>
            </c:numRef>
          </c:xVal>
          <c:yVal>
            <c:numRef>
              <c:f>'Q22'!$I$22:$I$23</c:f>
              <c:numCache>
                <c:formatCode>0.00</c:formatCode>
                <c:ptCount val="2"/>
                <c:pt idx="0">
                  <c:v>17.857142857142858</c:v>
                </c:pt>
                <c:pt idx="1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85E7-45BB-96C6-77BF408ED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6192352"/>
        <c:axId val="1726201600"/>
      </c:scatterChart>
      <c:valAx>
        <c:axId val="1726192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6201600"/>
        <c:crosses val="autoZero"/>
        <c:crossBetween val="midCat"/>
      </c:valAx>
      <c:valAx>
        <c:axId val="1726201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61923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24</xdr:row>
      <xdr:rowOff>171450</xdr:rowOff>
    </xdr:from>
    <xdr:to>
      <xdr:col>8</xdr:col>
      <xdr:colOff>581025</xdr:colOff>
      <xdr:row>49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0"/>
  <sheetViews>
    <sheetView showGridLines="0" workbookViewId="0">
      <selection activeCell="F17" sqref="F17"/>
    </sheetView>
  </sheetViews>
  <sheetFormatPr defaultRowHeight="15" x14ac:dyDescent="0.25"/>
  <cols>
    <col min="2" max="2" width="31.5703125" bestFit="1" customWidth="1"/>
    <col min="3" max="3" width="17.7109375" customWidth="1"/>
    <col min="4" max="4" width="10.5703125" customWidth="1"/>
    <col min="5" max="5" width="12" bestFit="1" customWidth="1"/>
    <col min="15" max="15" width="8.28515625" customWidth="1"/>
    <col min="16" max="18" width="8" bestFit="1" customWidth="1"/>
  </cols>
  <sheetData>
    <row r="2" spans="2:6" x14ac:dyDescent="0.25">
      <c r="B2" s="2" t="s">
        <v>21</v>
      </c>
    </row>
    <row r="3" spans="2:6" ht="18" x14ac:dyDescent="0.35">
      <c r="B3" s="1" t="s">
        <v>0</v>
      </c>
      <c r="C3" s="1" t="s">
        <v>5</v>
      </c>
      <c r="D3" s="1" t="s">
        <v>16</v>
      </c>
    </row>
    <row r="5" spans="2:6" x14ac:dyDescent="0.25">
      <c r="B5" s="2" t="s">
        <v>20</v>
      </c>
    </row>
    <row r="6" spans="2:6" ht="30" x14ac:dyDescent="0.25">
      <c r="C6" s="14" t="s">
        <v>6</v>
      </c>
      <c r="D6" s="14" t="s">
        <v>7</v>
      </c>
      <c r="E6" s="8"/>
      <c r="F6" s="8"/>
    </row>
    <row r="7" spans="2:6" x14ac:dyDescent="0.25">
      <c r="B7" s="1"/>
      <c r="C7" s="12" t="s">
        <v>8</v>
      </c>
      <c r="D7" s="12" t="s">
        <v>9</v>
      </c>
      <c r="E7" s="12" t="s">
        <v>2</v>
      </c>
      <c r="F7" s="8"/>
    </row>
    <row r="8" spans="2:6" x14ac:dyDescent="0.25">
      <c r="B8" s="1" t="s">
        <v>14</v>
      </c>
      <c r="C8" s="9">
        <v>0</v>
      </c>
      <c r="D8" s="9">
        <v>0</v>
      </c>
      <c r="E8" s="9">
        <f>SUM(C8:D8)</f>
        <v>0</v>
      </c>
      <c r="F8" s="8"/>
    </row>
    <row r="9" spans="2:6" x14ac:dyDescent="0.25">
      <c r="B9" s="1" t="s">
        <v>12</v>
      </c>
      <c r="C9" s="10">
        <v>64</v>
      </c>
      <c r="D9" s="10">
        <v>42</v>
      </c>
      <c r="E9" s="1"/>
    </row>
    <row r="10" spans="2:6" x14ac:dyDescent="0.25">
      <c r="B10" s="1" t="s">
        <v>13</v>
      </c>
      <c r="C10" s="11">
        <f>C8*C9</f>
        <v>0</v>
      </c>
      <c r="D10" s="11">
        <f>D8*D9</f>
        <v>0</v>
      </c>
      <c r="E10" s="11">
        <f>SUM(C10:D10)</f>
        <v>0</v>
      </c>
    </row>
    <row r="12" spans="2:6" x14ac:dyDescent="0.25">
      <c r="B12" s="2" t="s">
        <v>19</v>
      </c>
    </row>
    <row r="13" spans="2:6" x14ac:dyDescent="0.25">
      <c r="B13" s="1" t="s">
        <v>10</v>
      </c>
      <c r="C13" s="1" t="s">
        <v>27</v>
      </c>
    </row>
    <row r="14" spans="2:6" x14ac:dyDescent="0.25">
      <c r="B14" s="1" t="s">
        <v>22</v>
      </c>
      <c r="C14" s="1" t="s">
        <v>24</v>
      </c>
    </row>
    <row r="15" spans="2:6" x14ac:dyDescent="0.25">
      <c r="B15" s="1" t="s">
        <v>23</v>
      </c>
      <c r="C15" s="1" t="s">
        <v>17</v>
      </c>
    </row>
    <row r="16" spans="2:6" x14ac:dyDescent="0.25">
      <c r="B16" s="16" t="s">
        <v>1</v>
      </c>
      <c r="C16" s="1" t="s">
        <v>34</v>
      </c>
    </row>
    <row r="19" spans="2:9" x14ac:dyDescent="0.25">
      <c r="B19" s="29" t="s">
        <v>10</v>
      </c>
      <c r="C19" s="29"/>
      <c r="E19" s="29" t="s">
        <v>22</v>
      </c>
      <c r="F19" s="29"/>
      <c r="H19" s="29" t="s">
        <v>23</v>
      </c>
      <c r="I19" s="29"/>
    </row>
    <row r="20" spans="2:9" x14ac:dyDescent="0.25">
      <c r="B20" s="31" t="s">
        <v>27</v>
      </c>
      <c r="C20" s="32"/>
      <c r="E20" s="30" t="s">
        <v>24</v>
      </c>
      <c r="F20" s="30"/>
      <c r="H20" s="30" t="s">
        <v>17</v>
      </c>
      <c r="I20" s="30"/>
    </row>
    <row r="21" spans="2:9" ht="18" x14ac:dyDescent="0.35">
      <c r="B21" s="1" t="s">
        <v>8</v>
      </c>
      <c r="C21" s="1" t="s">
        <v>9</v>
      </c>
      <c r="E21" s="1" t="s">
        <v>8</v>
      </c>
      <c r="F21" s="1" t="s">
        <v>9</v>
      </c>
      <c r="H21" s="1" t="s">
        <v>8</v>
      </c>
      <c r="I21" s="1" t="s">
        <v>9</v>
      </c>
    </row>
    <row r="22" spans="2:9" x14ac:dyDescent="0.25">
      <c r="B22" s="4">
        <v>0</v>
      </c>
      <c r="C22" s="4">
        <f>450/12</f>
        <v>37.5</v>
      </c>
      <c r="E22" s="4">
        <v>0</v>
      </c>
      <c r="F22" s="4">
        <v>40</v>
      </c>
      <c r="H22" s="4">
        <v>0</v>
      </c>
      <c r="I22" s="4">
        <f>25/1.4</f>
        <v>17.857142857142858</v>
      </c>
    </row>
    <row r="23" spans="2:9" x14ac:dyDescent="0.25">
      <c r="B23" s="4">
        <f>450/16</f>
        <v>28.125</v>
      </c>
      <c r="C23" s="4">
        <v>0</v>
      </c>
      <c r="E23" s="4">
        <v>40</v>
      </c>
      <c r="F23" s="4">
        <v>0</v>
      </c>
      <c r="H23" s="4">
        <f>25/0.5</f>
        <v>50</v>
      </c>
      <c r="I23" s="4">
        <v>0</v>
      </c>
    </row>
    <row r="53" spans="2:5" x14ac:dyDescent="0.25">
      <c r="B53" s="2" t="s">
        <v>26</v>
      </c>
    </row>
    <row r="54" spans="2:5" x14ac:dyDescent="0.25">
      <c r="B54" s="1" t="s">
        <v>0</v>
      </c>
      <c r="C54" s="1" t="s">
        <v>5</v>
      </c>
      <c r="D54" s="1" t="s">
        <v>16</v>
      </c>
    </row>
    <row r="56" spans="2:5" x14ac:dyDescent="0.25">
      <c r="B56" s="2" t="s">
        <v>20</v>
      </c>
    </row>
    <row r="57" spans="2:5" ht="30" x14ac:dyDescent="0.25">
      <c r="C57" s="14" t="s">
        <v>6</v>
      </c>
      <c r="D57" s="14" t="s">
        <v>7</v>
      </c>
      <c r="E57" s="8"/>
    </row>
    <row r="58" spans="2:5" x14ac:dyDescent="0.25">
      <c r="B58" s="1"/>
      <c r="C58" s="12" t="s">
        <v>8</v>
      </c>
      <c r="D58" s="12" t="s">
        <v>9</v>
      </c>
      <c r="E58" s="12" t="s">
        <v>2</v>
      </c>
    </row>
    <row r="59" spans="2:5" x14ac:dyDescent="0.25">
      <c r="B59" s="1" t="s">
        <v>14</v>
      </c>
      <c r="C59" s="15">
        <v>20.121950512682552</v>
      </c>
      <c r="D59" s="15">
        <v>10.670732649756596</v>
      </c>
      <c r="E59" s="9">
        <f>SUM(C59:D59)</f>
        <v>30.792683162439147</v>
      </c>
    </row>
    <row r="60" spans="2:5" x14ac:dyDescent="0.25">
      <c r="B60" s="1" t="s">
        <v>12</v>
      </c>
      <c r="C60" s="10">
        <v>64</v>
      </c>
      <c r="D60" s="10">
        <v>42</v>
      </c>
      <c r="E60" s="1"/>
    </row>
    <row r="61" spans="2:5" x14ac:dyDescent="0.25">
      <c r="B61" s="1" t="s">
        <v>13</v>
      </c>
      <c r="C61" s="11">
        <f>C59*C60</f>
        <v>1287.8048328116834</v>
      </c>
      <c r="D61" s="11">
        <f>D59*D60</f>
        <v>448.17077128977706</v>
      </c>
      <c r="E61" s="11">
        <f>SUM(C61:D61)</f>
        <v>1735.9756041014605</v>
      </c>
    </row>
    <row r="63" spans="2:5" x14ac:dyDescent="0.25">
      <c r="B63" s="2" t="s">
        <v>19</v>
      </c>
    </row>
    <row r="64" spans="2:5" x14ac:dyDescent="0.25">
      <c r="B64" s="1" t="s">
        <v>25</v>
      </c>
      <c r="C64" s="1">
        <f>16*C59+12*D59</f>
        <v>450</v>
      </c>
      <c r="D64" s="5" t="s">
        <v>3</v>
      </c>
      <c r="E64" s="1">
        <v>450</v>
      </c>
    </row>
    <row r="65" spans="2:5" x14ac:dyDescent="0.25">
      <c r="B65" s="1" t="s">
        <v>11</v>
      </c>
      <c r="C65" s="1">
        <f>C59+D59</f>
        <v>30.792683162439147</v>
      </c>
      <c r="D65" s="5" t="s">
        <v>4</v>
      </c>
      <c r="E65" s="1">
        <v>40</v>
      </c>
    </row>
    <row r="66" spans="2:5" x14ac:dyDescent="0.25">
      <c r="B66" s="1" t="s">
        <v>15</v>
      </c>
      <c r="C66" s="1">
        <f>0.5*C59+1.4*D59</f>
        <v>25.00000096600051</v>
      </c>
      <c r="D66" s="5" t="s">
        <v>4</v>
      </c>
      <c r="E66" s="1">
        <v>25</v>
      </c>
    </row>
    <row r="67" spans="2:5" x14ac:dyDescent="0.25">
      <c r="B67" s="3"/>
      <c r="C67" s="3"/>
      <c r="D67" s="3"/>
      <c r="E67" s="3"/>
    </row>
    <row r="68" spans="2:5" x14ac:dyDescent="0.25">
      <c r="B68" s="2" t="s">
        <v>18</v>
      </c>
    </row>
    <row r="69" spans="2:5" x14ac:dyDescent="0.25">
      <c r="B69" s="5" t="s">
        <v>8</v>
      </c>
      <c r="C69" s="5" t="s">
        <v>3</v>
      </c>
      <c r="D69" s="5">
        <v>0</v>
      </c>
    </row>
    <row r="70" spans="2:5" x14ac:dyDescent="0.25">
      <c r="B70" s="5" t="s">
        <v>9</v>
      </c>
      <c r="C70" s="5" t="s">
        <v>3</v>
      </c>
      <c r="D70" s="5">
        <v>0</v>
      </c>
    </row>
  </sheetData>
  <mergeCells count="6">
    <mergeCell ref="H19:I19"/>
    <mergeCell ref="H20:I20"/>
    <mergeCell ref="B19:C19"/>
    <mergeCell ref="E19:F19"/>
    <mergeCell ref="B20:C20"/>
    <mergeCell ref="E20:F2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showGridLines="0" workbookViewId="0">
      <selection activeCell="H14" sqref="H14"/>
    </sheetView>
  </sheetViews>
  <sheetFormatPr defaultRowHeight="15" x14ac:dyDescent="0.25"/>
  <cols>
    <col min="2" max="2" width="28.5703125" bestFit="1" customWidth="1"/>
    <col min="3" max="3" width="19" bestFit="1" customWidth="1"/>
    <col min="4" max="4" width="17" bestFit="1" customWidth="1"/>
    <col min="5" max="5" width="16.140625" customWidth="1"/>
  </cols>
  <sheetData>
    <row r="2" spans="2:5" x14ac:dyDescent="0.25">
      <c r="B2" s="2" t="s">
        <v>21</v>
      </c>
    </row>
    <row r="3" spans="2:5" x14ac:dyDescent="0.25">
      <c r="B3" s="1" t="s">
        <v>0</v>
      </c>
      <c r="C3" s="1" t="s">
        <v>35</v>
      </c>
      <c r="D3" s="1" t="s">
        <v>36</v>
      </c>
    </row>
    <row r="5" spans="2:5" x14ac:dyDescent="0.25">
      <c r="B5" s="2" t="s">
        <v>20</v>
      </c>
    </row>
    <row r="6" spans="2:5" x14ac:dyDescent="0.25">
      <c r="C6" t="s">
        <v>28</v>
      </c>
      <c r="D6" t="s">
        <v>29</v>
      </c>
      <c r="E6" t="s">
        <v>30</v>
      </c>
    </row>
    <row r="7" spans="2:5" x14ac:dyDescent="0.25">
      <c r="C7" s="1" t="s">
        <v>8</v>
      </c>
      <c r="D7" s="1" t="s">
        <v>9</v>
      </c>
      <c r="E7" s="1" t="s">
        <v>32</v>
      </c>
    </row>
    <row r="8" spans="2:5" x14ac:dyDescent="0.25">
      <c r="B8" s="1" t="s">
        <v>33</v>
      </c>
      <c r="C8" s="1">
        <v>3</v>
      </c>
      <c r="D8" s="1">
        <v>2.9999999999999991</v>
      </c>
      <c r="E8" s="1">
        <f>C8+D8</f>
        <v>5.9999999999999991</v>
      </c>
    </row>
    <row r="9" spans="2:5" x14ac:dyDescent="0.25">
      <c r="B9" s="1" t="s">
        <v>31</v>
      </c>
      <c r="C9" s="10">
        <v>600</v>
      </c>
      <c r="D9" s="10">
        <v>540</v>
      </c>
      <c r="E9" s="10">
        <v>375</v>
      </c>
    </row>
    <row r="10" spans="2:5" x14ac:dyDescent="0.25">
      <c r="B10" s="1" t="s">
        <v>2</v>
      </c>
      <c r="C10" s="11">
        <f>C8*C9</f>
        <v>1800</v>
      </c>
      <c r="D10" s="11">
        <f t="shared" ref="D10:E10" si="0">D8*D9</f>
        <v>1619.9999999999995</v>
      </c>
      <c r="E10" s="11">
        <f t="shared" si="0"/>
        <v>2249.9999999999995</v>
      </c>
    </row>
    <row r="12" spans="2:5" x14ac:dyDescent="0.25">
      <c r="B12" s="2" t="s">
        <v>19</v>
      </c>
    </row>
    <row r="13" spans="2:5" x14ac:dyDescent="0.25">
      <c r="B13" s="1" t="s">
        <v>37</v>
      </c>
      <c r="C13" s="1">
        <f>C8</f>
        <v>3</v>
      </c>
      <c r="D13" s="5" t="s">
        <v>4</v>
      </c>
      <c r="E13" s="1">
        <v>5</v>
      </c>
    </row>
    <row r="14" spans="2:5" x14ac:dyDescent="0.25">
      <c r="B14" s="1" t="s">
        <v>38</v>
      </c>
      <c r="C14" s="1">
        <f>80*C8+70*D8+50*E8</f>
        <v>749.99999999999989</v>
      </c>
      <c r="D14" s="5" t="s">
        <v>4</v>
      </c>
      <c r="E14" s="1">
        <v>750</v>
      </c>
    </row>
    <row r="15" spans="2:5" x14ac:dyDescent="0.25">
      <c r="B15" s="1" t="s">
        <v>41</v>
      </c>
      <c r="C15" s="1">
        <f>C8+D8+E8</f>
        <v>11.999999999999998</v>
      </c>
      <c r="D15" s="5" t="s">
        <v>39</v>
      </c>
      <c r="E15" s="1">
        <v>12</v>
      </c>
    </row>
    <row r="16" spans="2:5" x14ac:dyDescent="0.25">
      <c r="D16" s="6"/>
    </row>
    <row r="17" spans="2:5" x14ac:dyDescent="0.25">
      <c r="B17" s="2" t="s">
        <v>40</v>
      </c>
      <c r="D17" s="6"/>
    </row>
    <row r="18" spans="2:5" x14ac:dyDescent="0.25">
      <c r="B18" s="17" t="s">
        <v>8</v>
      </c>
      <c r="C18" s="13">
        <f>C8</f>
        <v>3</v>
      </c>
      <c r="D18" s="5" t="s">
        <v>3</v>
      </c>
      <c r="E18" s="1">
        <v>0</v>
      </c>
    </row>
    <row r="19" spans="2:5" x14ac:dyDescent="0.25">
      <c r="B19" s="17" t="s">
        <v>9</v>
      </c>
      <c r="C19" s="13">
        <f>D8</f>
        <v>2.9999999999999991</v>
      </c>
      <c r="D19" s="5" t="s">
        <v>3</v>
      </c>
      <c r="E19" s="1">
        <v>0</v>
      </c>
    </row>
    <row r="20" spans="2:5" x14ac:dyDescent="0.25">
      <c r="B20" s="17" t="s">
        <v>32</v>
      </c>
      <c r="C20" s="13">
        <f>E8</f>
        <v>5.9999999999999991</v>
      </c>
      <c r="D20" s="5" t="s">
        <v>3</v>
      </c>
      <c r="E20" s="1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showGridLines="0" zoomScaleNormal="100" workbookViewId="0">
      <selection activeCell="K10" sqref="K10"/>
    </sheetView>
  </sheetViews>
  <sheetFormatPr defaultRowHeight="15" x14ac:dyDescent="0.25"/>
  <cols>
    <col min="2" max="2" width="31.85546875" bestFit="1" customWidth="1"/>
    <col min="3" max="3" width="14.28515625" bestFit="1" customWidth="1"/>
    <col min="4" max="4" width="24" bestFit="1" customWidth="1"/>
    <col min="5" max="5" width="20.7109375" customWidth="1"/>
    <col min="6" max="6" width="14.28515625" bestFit="1" customWidth="1"/>
  </cols>
  <sheetData>
    <row r="2" spans="2:6" x14ac:dyDescent="0.25">
      <c r="B2" s="2" t="s">
        <v>21</v>
      </c>
    </row>
    <row r="3" spans="2:6" x14ac:dyDescent="0.25">
      <c r="B3" s="1" t="s">
        <v>0</v>
      </c>
      <c r="C3" s="1" t="s">
        <v>5</v>
      </c>
      <c r="D3" s="1" t="s">
        <v>60</v>
      </c>
    </row>
    <row r="4" spans="2:6" x14ac:dyDescent="0.25">
      <c r="B4" s="3"/>
      <c r="C4" s="3"/>
      <c r="D4" s="3"/>
    </row>
    <row r="5" spans="2:6" x14ac:dyDescent="0.25">
      <c r="B5" s="21" t="s">
        <v>48</v>
      </c>
      <c r="C5" s="10">
        <v>2800000</v>
      </c>
    </row>
    <row r="6" spans="2:6" x14ac:dyDescent="0.25">
      <c r="B6" s="23"/>
      <c r="C6" s="24"/>
    </row>
    <row r="7" spans="2:6" x14ac:dyDescent="0.25">
      <c r="B7" s="25" t="s">
        <v>20</v>
      </c>
    </row>
    <row r="8" spans="2:6" x14ac:dyDescent="0.25">
      <c r="B8" s="21" t="s">
        <v>42</v>
      </c>
      <c r="C8" s="21" t="s">
        <v>45</v>
      </c>
      <c r="D8" s="21" t="s">
        <v>46</v>
      </c>
      <c r="E8" s="21" t="s">
        <v>47</v>
      </c>
      <c r="F8" s="21" t="s">
        <v>2</v>
      </c>
    </row>
    <row r="9" spans="2:6" x14ac:dyDescent="0.25">
      <c r="B9" s="21"/>
      <c r="C9" s="21" t="s">
        <v>8</v>
      </c>
      <c r="D9" s="21" t="s">
        <v>9</v>
      </c>
      <c r="E9" s="21" t="s">
        <v>32</v>
      </c>
      <c r="F9" s="21"/>
    </row>
    <row r="10" spans="2:6" x14ac:dyDescent="0.25">
      <c r="B10" s="21" t="s">
        <v>55</v>
      </c>
      <c r="C10" s="22">
        <v>70</v>
      </c>
      <c r="D10" s="22">
        <v>120</v>
      </c>
      <c r="E10" s="22">
        <v>75.203252032520325</v>
      </c>
      <c r="F10" s="22">
        <f>SUM(C10:E10)</f>
        <v>265.20325203252031</v>
      </c>
    </row>
    <row r="11" spans="2:6" x14ac:dyDescent="0.25">
      <c r="B11" s="21" t="s">
        <v>44</v>
      </c>
      <c r="C11" s="10">
        <v>23000</v>
      </c>
      <c r="D11" s="10">
        <v>18000</v>
      </c>
      <c r="E11" s="10">
        <v>26000</v>
      </c>
      <c r="F11" s="10"/>
    </row>
    <row r="12" spans="2:6" x14ac:dyDescent="0.25">
      <c r="B12" s="21" t="s">
        <v>43</v>
      </c>
      <c r="C12" s="10">
        <v>12500</v>
      </c>
      <c r="D12" s="10">
        <v>8500</v>
      </c>
      <c r="E12" s="10">
        <v>13700</v>
      </c>
      <c r="F12" s="10"/>
    </row>
    <row r="13" spans="2:6" x14ac:dyDescent="0.25">
      <c r="B13" s="21" t="s">
        <v>56</v>
      </c>
      <c r="C13" s="10">
        <f>C10*C12</f>
        <v>875000</v>
      </c>
      <c r="D13" s="10">
        <f t="shared" ref="D13:E13" si="0">D10*D12</f>
        <v>1020000</v>
      </c>
      <c r="E13" s="10">
        <f t="shared" si="0"/>
        <v>1030284.5528455285</v>
      </c>
      <c r="F13" s="10">
        <f>SUM(C13:E13)</f>
        <v>2925284.5528455283</v>
      </c>
    </row>
    <row r="14" spans="2:6" x14ac:dyDescent="0.25">
      <c r="B14" s="21" t="s">
        <v>57</v>
      </c>
      <c r="C14" s="10">
        <f>C10*(C11-C12)</f>
        <v>735000</v>
      </c>
      <c r="D14" s="10">
        <f>D10*(D11-D12)</f>
        <v>1140000</v>
      </c>
      <c r="E14" s="10">
        <f>E10*(E11-E12)</f>
        <v>925000</v>
      </c>
      <c r="F14" s="10">
        <f>SUM(C14:E14)</f>
        <v>2800000</v>
      </c>
    </row>
    <row r="16" spans="2:6" x14ac:dyDescent="0.25">
      <c r="B16" s="2" t="s">
        <v>19</v>
      </c>
    </row>
    <row r="17" spans="2:5" x14ac:dyDescent="0.25">
      <c r="B17" s="1" t="s">
        <v>52</v>
      </c>
      <c r="C17" s="19">
        <f>C10</f>
        <v>70</v>
      </c>
      <c r="D17" s="7" t="s">
        <v>3</v>
      </c>
      <c r="E17" s="1">
        <v>70</v>
      </c>
    </row>
    <row r="18" spans="2:5" x14ac:dyDescent="0.25">
      <c r="B18" s="1" t="s">
        <v>53</v>
      </c>
      <c r="C18" s="19">
        <f>D10</f>
        <v>120</v>
      </c>
      <c r="D18" s="7" t="s">
        <v>3</v>
      </c>
      <c r="E18" s="1">
        <v>50</v>
      </c>
    </row>
    <row r="19" spans="2:5" x14ac:dyDescent="0.25">
      <c r="B19" s="1" t="s">
        <v>54</v>
      </c>
      <c r="C19" s="19">
        <f>E10</f>
        <v>75.203252032520325</v>
      </c>
      <c r="D19" s="7" t="s">
        <v>3</v>
      </c>
      <c r="E19" s="1">
        <v>50</v>
      </c>
    </row>
    <row r="20" spans="2:5" x14ac:dyDescent="0.25">
      <c r="B20" s="1" t="s">
        <v>49</v>
      </c>
      <c r="C20" s="19">
        <f>C10</f>
        <v>70</v>
      </c>
      <c r="D20" s="7" t="s">
        <v>4</v>
      </c>
      <c r="E20" s="1">
        <v>120</v>
      </c>
    </row>
    <row r="21" spans="2:5" x14ac:dyDescent="0.25">
      <c r="B21" s="1" t="s">
        <v>50</v>
      </c>
      <c r="C21" s="19">
        <f>D10</f>
        <v>120</v>
      </c>
      <c r="D21" s="7" t="s">
        <v>4</v>
      </c>
      <c r="E21" s="1">
        <v>120</v>
      </c>
    </row>
    <row r="22" spans="2:5" x14ac:dyDescent="0.25">
      <c r="B22" s="1" t="s">
        <v>51</v>
      </c>
      <c r="C22" s="19">
        <f>E10</f>
        <v>75.203252032520325</v>
      </c>
      <c r="D22" s="7" t="s">
        <v>4</v>
      </c>
      <c r="E22" s="1">
        <v>120</v>
      </c>
    </row>
    <row r="23" spans="2:5" x14ac:dyDescent="0.25">
      <c r="B23" s="13" t="s">
        <v>58</v>
      </c>
      <c r="C23" s="20">
        <f>F14</f>
        <v>2800000</v>
      </c>
      <c r="D23" s="7" t="s">
        <v>3</v>
      </c>
      <c r="E23" s="18">
        <v>2800000</v>
      </c>
    </row>
    <row r="24" spans="2:5" x14ac:dyDescent="0.25">
      <c r="B24" s="16" t="s">
        <v>59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showGridLines="0" workbookViewId="0">
      <selection activeCell="F19" sqref="F19"/>
    </sheetView>
  </sheetViews>
  <sheetFormatPr defaultRowHeight="15" x14ac:dyDescent="0.25"/>
  <cols>
    <col min="1" max="1" width="6.28515625" customWidth="1"/>
    <col min="2" max="2" width="25" bestFit="1" customWidth="1"/>
    <col min="6" max="6" width="9.42578125" customWidth="1"/>
  </cols>
  <sheetData>
    <row r="2" spans="2:7" x14ac:dyDescent="0.25">
      <c r="B2" s="1"/>
      <c r="C2" s="33" t="s">
        <v>66</v>
      </c>
      <c r="D2" s="33"/>
      <c r="E2" s="33"/>
      <c r="F2" s="33"/>
      <c r="G2" s="1"/>
    </row>
    <row r="3" spans="2:7" x14ac:dyDescent="0.25">
      <c r="B3" s="21" t="s">
        <v>61</v>
      </c>
      <c r="C3" s="21" t="s">
        <v>62</v>
      </c>
      <c r="D3" s="21" t="s">
        <v>63</v>
      </c>
      <c r="E3" s="21" t="s">
        <v>64</v>
      </c>
      <c r="F3" s="21" t="s">
        <v>65</v>
      </c>
      <c r="G3" s="21" t="s">
        <v>2</v>
      </c>
    </row>
    <row r="4" spans="2:7" x14ac:dyDescent="0.25">
      <c r="B4" s="21">
        <v>1</v>
      </c>
      <c r="C4" s="1">
        <v>10</v>
      </c>
      <c r="D4" s="1">
        <v>12</v>
      </c>
      <c r="E4" s="1">
        <v>9</v>
      </c>
      <c r="F4" s="1">
        <v>11</v>
      </c>
      <c r="G4" s="21">
        <f>SUM(C4:F4)</f>
        <v>42</v>
      </c>
    </row>
    <row r="5" spans="2:7" x14ac:dyDescent="0.25">
      <c r="B5" s="21">
        <v>2</v>
      </c>
      <c r="C5" s="1">
        <v>5</v>
      </c>
      <c r="D5" s="1">
        <v>10</v>
      </c>
      <c r="E5" s="1">
        <v>7</v>
      </c>
      <c r="F5" s="1">
        <v>8</v>
      </c>
      <c r="G5" s="21">
        <f t="shared" ref="G5:G7" si="0">SUM(C5:F5)</f>
        <v>30</v>
      </c>
    </row>
    <row r="6" spans="2:7" x14ac:dyDescent="0.25">
      <c r="B6" s="21">
        <v>3</v>
      </c>
      <c r="C6" s="1">
        <v>12</v>
      </c>
      <c r="D6" s="1">
        <v>14</v>
      </c>
      <c r="E6" s="1">
        <v>13</v>
      </c>
      <c r="F6" s="1">
        <v>11</v>
      </c>
      <c r="G6" s="21">
        <f t="shared" si="0"/>
        <v>50</v>
      </c>
    </row>
    <row r="7" spans="2:7" x14ac:dyDescent="0.25">
      <c r="B7" s="21">
        <v>4</v>
      </c>
      <c r="C7" s="1">
        <v>8</v>
      </c>
      <c r="D7" s="1">
        <v>15</v>
      </c>
      <c r="E7" s="1">
        <v>11</v>
      </c>
      <c r="F7" s="1">
        <v>9</v>
      </c>
      <c r="G7" s="21">
        <f t="shared" si="0"/>
        <v>43</v>
      </c>
    </row>
    <row r="8" spans="2:7" x14ac:dyDescent="0.25">
      <c r="B8" s="21" t="s">
        <v>2</v>
      </c>
      <c r="C8" s="21">
        <f>SUM(C4:C7)</f>
        <v>35</v>
      </c>
      <c r="D8" s="21">
        <f t="shared" ref="D8:F8" si="1">SUM(D4:D7)</f>
        <v>51</v>
      </c>
      <c r="E8" s="21">
        <f t="shared" si="1"/>
        <v>40</v>
      </c>
      <c r="F8" s="21">
        <f t="shared" si="1"/>
        <v>39</v>
      </c>
      <c r="G8" s="21">
        <f>SUM(C8:F8)</f>
        <v>165</v>
      </c>
    </row>
    <row r="10" spans="2:7" x14ac:dyDescent="0.25">
      <c r="B10" s="1" t="s">
        <v>67</v>
      </c>
      <c r="C10" s="1">
        <f>G8</f>
        <v>165</v>
      </c>
    </row>
  </sheetData>
  <mergeCells count="1">
    <mergeCell ref="C2:F2"/>
  </mergeCells>
  <pageMargins left="0.7" right="0.7" top="0.75" bottom="0.75" header="0.3" footer="0.3"/>
  <pageSetup orientation="portrait" r:id="rId1"/>
  <ignoredErrors>
    <ignoredError sqref="G4:G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9"/>
  <sheetViews>
    <sheetView showGridLines="0" tabSelected="1" topLeftCell="A4" workbookViewId="0">
      <selection activeCell="D25" sqref="D25"/>
    </sheetView>
  </sheetViews>
  <sheetFormatPr defaultRowHeight="15" x14ac:dyDescent="0.25"/>
  <cols>
    <col min="2" max="2" width="20" bestFit="1" customWidth="1"/>
    <col min="5" max="5" width="12" bestFit="1" customWidth="1"/>
    <col min="6" max="6" width="10.5703125" bestFit="1" customWidth="1"/>
  </cols>
  <sheetData>
    <row r="2" spans="2:6" x14ac:dyDescent="0.25">
      <c r="B2" s="21"/>
      <c r="C2" s="33" t="s">
        <v>70</v>
      </c>
      <c r="D2" s="33"/>
      <c r="E2" s="33"/>
      <c r="F2" s="21"/>
    </row>
    <row r="3" spans="2:6" x14ac:dyDescent="0.25">
      <c r="B3" s="21" t="s">
        <v>68</v>
      </c>
      <c r="C3" s="21">
        <v>1</v>
      </c>
      <c r="D3" s="21">
        <v>2</v>
      </c>
      <c r="E3" s="21">
        <v>3</v>
      </c>
      <c r="F3" s="21" t="s">
        <v>69</v>
      </c>
    </row>
    <row r="4" spans="2:6" x14ac:dyDescent="0.25">
      <c r="B4" s="21" t="s">
        <v>62</v>
      </c>
      <c r="C4" s="10">
        <v>6</v>
      </c>
      <c r="D4" s="10">
        <v>9</v>
      </c>
      <c r="E4" s="10">
        <v>100</v>
      </c>
      <c r="F4" s="1">
        <f>SUM(C4:E4)</f>
        <v>115</v>
      </c>
    </row>
    <row r="5" spans="2:6" x14ac:dyDescent="0.25">
      <c r="B5" s="21" t="s">
        <v>63</v>
      </c>
      <c r="C5" s="1">
        <v>12</v>
      </c>
      <c r="D5" s="1">
        <v>3</v>
      </c>
      <c r="E5" s="1">
        <v>5</v>
      </c>
      <c r="F5" s="1">
        <f t="shared" ref="F5:F6" si="0">SUM(C5:E5)</f>
        <v>20</v>
      </c>
    </row>
    <row r="6" spans="2:6" x14ac:dyDescent="0.25">
      <c r="B6" s="21" t="s">
        <v>64</v>
      </c>
      <c r="C6" s="1">
        <v>4</v>
      </c>
      <c r="D6" s="1">
        <v>8</v>
      </c>
      <c r="E6" s="1">
        <v>11</v>
      </c>
      <c r="F6" s="1">
        <f t="shared" si="0"/>
        <v>23</v>
      </c>
    </row>
    <row r="7" spans="2:6" x14ac:dyDescent="0.25">
      <c r="B7" s="21" t="s">
        <v>71</v>
      </c>
      <c r="C7" s="1">
        <v>80</v>
      </c>
      <c r="D7" s="1">
        <v>110</v>
      </c>
      <c r="E7" s="1">
        <v>60</v>
      </c>
      <c r="F7" s="1"/>
    </row>
    <row r="10" spans="2:6" x14ac:dyDescent="0.25">
      <c r="B10" s="2" t="s">
        <v>21</v>
      </c>
    </row>
    <row r="11" spans="2:6" x14ac:dyDescent="0.25">
      <c r="B11" s="1" t="s">
        <v>0</v>
      </c>
      <c r="C11" s="1" t="s">
        <v>5</v>
      </c>
      <c r="D11" s="1" t="s">
        <v>72</v>
      </c>
    </row>
    <row r="13" spans="2:6" x14ac:dyDescent="0.25">
      <c r="B13" s="21"/>
      <c r="C13" s="33" t="s">
        <v>70</v>
      </c>
      <c r="D13" s="33"/>
      <c r="E13" s="33"/>
      <c r="F13" s="21"/>
    </row>
    <row r="14" spans="2:6" x14ac:dyDescent="0.25">
      <c r="B14" s="21" t="s">
        <v>68</v>
      </c>
      <c r="C14" s="21">
        <v>1</v>
      </c>
      <c r="D14" s="21">
        <v>2</v>
      </c>
      <c r="E14" s="21">
        <v>3</v>
      </c>
      <c r="F14" s="21" t="s">
        <v>69</v>
      </c>
    </row>
    <row r="15" spans="2:6" x14ac:dyDescent="0.25">
      <c r="B15" s="21" t="s">
        <v>62</v>
      </c>
      <c r="C15" s="10">
        <v>6</v>
      </c>
      <c r="D15" s="10">
        <v>9</v>
      </c>
      <c r="E15" s="10">
        <v>100</v>
      </c>
      <c r="F15" s="1">
        <f>SUM(C15:E15)</f>
        <v>115</v>
      </c>
    </row>
    <row r="16" spans="2:6" x14ac:dyDescent="0.25">
      <c r="B16" s="21" t="s">
        <v>63</v>
      </c>
      <c r="C16" s="1">
        <v>12</v>
      </c>
      <c r="D16" s="1">
        <v>3</v>
      </c>
      <c r="E16" s="1">
        <v>5</v>
      </c>
      <c r="F16" s="1">
        <f t="shared" ref="F16:F17" si="1">SUM(C16:E16)</f>
        <v>20</v>
      </c>
    </row>
    <row r="17" spans="2:6" x14ac:dyDescent="0.25">
      <c r="B17" s="21" t="s">
        <v>64</v>
      </c>
      <c r="C17" s="1">
        <v>4</v>
      </c>
      <c r="D17" s="1">
        <v>8</v>
      </c>
      <c r="E17" s="1">
        <v>11</v>
      </c>
      <c r="F17" s="1">
        <f t="shared" si="1"/>
        <v>23</v>
      </c>
    </row>
    <row r="18" spans="2:6" x14ac:dyDescent="0.25">
      <c r="B18" s="21" t="s">
        <v>71</v>
      </c>
      <c r="C18" s="1">
        <v>80</v>
      </c>
      <c r="D18" s="1">
        <v>110</v>
      </c>
      <c r="E18" s="1">
        <v>60</v>
      </c>
      <c r="F18" s="1"/>
    </row>
    <row r="21" spans="2:6" x14ac:dyDescent="0.25">
      <c r="B21" s="21"/>
      <c r="C21" s="33" t="s">
        <v>70</v>
      </c>
      <c r="D21" s="33"/>
      <c r="E21" s="33"/>
      <c r="F21" s="21"/>
    </row>
    <row r="22" spans="2:6" x14ac:dyDescent="0.25">
      <c r="B22" s="21" t="s">
        <v>68</v>
      </c>
      <c r="C22" s="21">
        <v>1</v>
      </c>
      <c r="D22" s="21">
        <v>2</v>
      </c>
      <c r="E22" s="21">
        <v>3</v>
      </c>
      <c r="F22" s="21" t="s">
        <v>2</v>
      </c>
    </row>
    <row r="23" spans="2:6" x14ac:dyDescent="0.25">
      <c r="B23" s="21" t="s">
        <v>77</v>
      </c>
      <c r="C23" s="27">
        <v>0</v>
      </c>
      <c r="D23" s="27">
        <v>80.000002697722294</v>
      </c>
      <c r="E23" s="27">
        <v>0</v>
      </c>
      <c r="F23" s="27">
        <f>SUM(C23:E23)</f>
        <v>80.000002697722294</v>
      </c>
    </row>
    <row r="24" spans="2:6" x14ac:dyDescent="0.25">
      <c r="B24" s="21" t="s">
        <v>62</v>
      </c>
      <c r="C24" s="10">
        <v>6</v>
      </c>
      <c r="D24" s="10">
        <v>9</v>
      </c>
      <c r="E24" s="10">
        <v>100</v>
      </c>
      <c r="F24" s="22"/>
    </row>
    <row r="25" spans="2:6" x14ac:dyDescent="0.25">
      <c r="B25" s="21" t="s">
        <v>78</v>
      </c>
      <c r="C25" s="27">
        <v>0</v>
      </c>
      <c r="D25" s="27">
        <v>10.000001289192365</v>
      </c>
      <c r="E25" s="27">
        <v>59.999998807686602</v>
      </c>
      <c r="F25" s="27">
        <f>SUM(C25:E25)</f>
        <v>70.000000096878964</v>
      </c>
    </row>
    <row r="26" spans="2:6" x14ac:dyDescent="0.25">
      <c r="B26" s="21" t="s">
        <v>63</v>
      </c>
      <c r="C26" s="10">
        <v>12</v>
      </c>
      <c r="D26" s="10">
        <v>3</v>
      </c>
      <c r="E26" s="10">
        <v>5</v>
      </c>
      <c r="F26" s="22"/>
    </row>
    <row r="27" spans="2:6" x14ac:dyDescent="0.25">
      <c r="B27" s="21" t="s">
        <v>79</v>
      </c>
      <c r="C27" s="27">
        <v>80.000000731645358</v>
      </c>
      <c r="D27" s="27">
        <v>19.99999749592202</v>
      </c>
      <c r="E27" s="27">
        <v>0</v>
      </c>
      <c r="F27" s="27">
        <f>SUM(C27:E27)</f>
        <v>99.999998227567374</v>
      </c>
    </row>
    <row r="28" spans="2:6" x14ac:dyDescent="0.25">
      <c r="B28" s="21" t="s">
        <v>64</v>
      </c>
      <c r="C28" s="10">
        <v>4</v>
      </c>
      <c r="D28" s="10">
        <v>8</v>
      </c>
      <c r="E28" s="10">
        <v>11</v>
      </c>
      <c r="F28" s="22"/>
    </row>
    <row r="29" spans="2:6" x14ac:dyDescent="0.25">
      <c r="B29" s="21" t="s">
        <v>2</v>
      </c>
      <c r="C29" s="11">
        <f>(C23*C24)+(C25*C26)+(C27*C28)</f>
        <v>320.00000292658143</v>
      </c>
      <c r="D29" s="11">
        <f t="shared" ref="D29:E29" si="2">(D23*D24)+(D25*D26)+(D27*D28)</f>
        <v>910.00000811445386</v>
      </c>
      <c r="E29" s="11">
        <f t="shared" si="2"/>
        <v>299.99999403843299</v>
      </c>
      <c r="F29" s="11">
        <f>SUM(C29:E29)</f>
        <v>1530.0000050794683</v>
      </c>
    </row>
    <row r="30" spans="2:6" x14ac:dyDescent="0.25">
      <c r="B30" s="23"/>
      <c r="C30" s="28"/>
      <c r="D30" s="28"/>
      <c r="E30" s="28"/>
      <c r="F30" s="28"/>
    </row>
    <row r="32" spans="2:6" x14ac:dyDescent="0.25">
      <c r="B32" s="2" t="s">
        <v>19</v>
      </c>
    </row>
    <row r="33" spans="2:5" x14ac:dyDescent="0.25">
      <c r="B33" s="1" t="s">
        <v>80</v>
      </c>
      <c r="C33" s="19">
        <f>C23+D23+E23</f>
        <v>80.000002697722294</v>
      </c>
      <c r="D33" s="7" t="s">
        <v>4</v>
      </c>
      <c r="E33" s="1">
        <v>130</v>
      </c>
    </row>
    <row r="34" spans="2:5" x14ac:dyDescent="0.25">
      <c r="B34" s="1" t="s">
        <v>81</v>
      </c>
      <c r="C34" s="19">
        <f>C25+D25+E25</f>
        <v>70.000000096878964</v>
      </c>
      <c r="D34" s="7" t="s">
        <v>4</v>
      </c>
      <c r="E34" s="1">
        <v>70</v>
      </c>
    </row>
    <row r="35" spans="2:5" x14ac:dyDescent="0.25">
      <c r="B35" s="1" t="s">
        <v>82</v>
      </c>
      <c r="C35" s="19">
        <f>C27+D27+E27</f>
        <v>99.999998227567374</v>
      </c>
      <c r="D35" s="7" t="s">
        <v>4</v>
      </c>
      <c r="E35" s="1">
        <v>100</v>
      </c>
    </row>
    <row r="36" spans="2:5" x14ac:dyDescent="0.25">
      <c r="B36" s="1" t="s">
        <v>74</v>
      </c>
      <c r="C36" s="19">
        <f>C23+C25+C27</f>
        <v>80.000000731645358</v>
      </c>
      <c r="D36" s="7" t="s">
        <v>39</v>
      </c>
      <c r="E36" s="1">
        <v>80</v>
      </c>
    </row>
    <row r="37" spans="2:5" x14ac:dyDescent="0.25">
      <c r="B37" s="1" t="s">
        <v>75</v>
      </c>
      <c r="C37" s="19">
        <f>D23+D25+D27</f>
        <v>110.00000148283668</v>
      </c>
      <c r="D37" s="7" t="s">
        <v>39</v>
      </c>
      <c r="E37" s="1">
        <v>110</v>
      </c>
    </row>
    <row r="38" spans="2:5" x14ac:dyDescent="0.25">
      <c r="B38" s="1" t="s">
        <v>76</v>
      </c>
      <c r="C38" s="19">
        <f>E23+E25+E27</f>
        <v>59.999998807686602</v>
      </c>
      <c r="D38" s="7" t="s">
        <v>39</v>
      </c>
      <c r="E38" s="1">
        <v>60</v>
      </c>
    </row>
    <row r="39" spans="2:5" x14ac:dyDescent="0.25">
      <c r="B39" s="26" t="s">
        <v>73</v>
      </c>
    </row>
  </sheetData>
  <mergeCells count="3">
    <mergeCell ref="C2:E2"/>
    <mergeCell ref="C13:E13"/>
    <mergeCell ref="C21:E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Q22</vt:lpstr>
      <vt:lpstr>Q6</vt:lpstr>
      <vt:lpstr>Q10</vt:lpstr>
      <vt:lpstr>Q50</vt:lpstr>
      <vt:lpstr>Q2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2019-03-02T12:57:11Z</dcterms:created>
  <dcterms:modified xsi:type="dcterms:W3CDTF">2019-03-09T12:17:23Z</dcterms:modified>
</cp:coreProperties>
</file>